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1411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" i="1"/>
  <c r="F23"/>
  <c r="F22"/>
  <c r="F24"/>
  <c r="H13"/>
  <c r="H12"/>
  <c r="C19" s="1"/>
  <c r="H11"/>
  <c r="C18" s="1"/>
  <c r="B14"/>
  <c r="B13"/>
  <c r="B12"/>
  <c r="B11"/>
</calcChain>
</file>

<file path=xl/sharedStrings.xml><?xml version="1.0" encoding="utf-8"?>
<sst xmlns="http://schemas.openxmlformats.org/spreadsheetml/2006/main" count="58" uniqueCount="38">
  <si>
    <t>Voltage and Current Circuit</t>
  </si>
  <si>
    <t>Assumptions</t>
  </si>
  <si>
    <t>maximum battery voltage</t>
  </si>
  <si>
    <t>minimum battery voltage</t>
  </si>
  <si>
    <t>maximum battery current</t>
  </si>
  <si>
    <t>maxium safe output voltage</t>
  </si>
  <si>
    <t>maximum shunt voltage drop</t>
  </si>
  <si>
    <t>Vsm</t>
  </si>
  <si>
    <t>Vcc</t>
  </si>
  <si>
    <t>Ibb</t>
  </si>
  <si>
    <t>Vbb</t>
  </si>
  <si>
    <t>Vmb</t>
  </si>
  <si>
    <t>R2</t>
  </si>
  <si>
    <t>R1</t>
  </si>
  <si>
    <t>R4</t>
  </si>
  <si>
    <t>R3</t>
  </si>
  <si>
    <t>maximum current flow through R3</t>
  </si>
  <si>
    <t>Is</t>
  </si>
  <si>
    <t>volts</t>
  </si>
  <si>
    <t>amps</t>
  </si>
  <si>
    <t>mA</t>
  </si>
  <si>
    <t>K</t>
  </si>
  <si>
    <t>ohms</t>
  </si>
  <si>
    <t>idea</t>
  </si>
  <si>
    <t>resistor</t>
  </si>
  <si>
    <t>choose actual</t>
  </si>
  <si>
    <t>Evaluation of resistor values</t>
  </si>
  <si>
    <t>Voutmax</t>
  </si>
  <si>
    <t>Voutmin</t>
  </si>
  <si>
    <t>minimum power rating</t>
  </si>
  <si>
    <t>watts</t>
  </si>
  <si>
    <t>output 1 safe?</t>
  </si>
  <si>
    <t>output 2 safe?</t>
  </si>
  <si>
    <t>Measured Resistor Values</t>
  </si>
  <si>
    <t>k1</t>
  </si>
  <si>
    <t>k2</t>
  </si>
  <si>
    <t>k3</t>
  </si>
  <si>
    <t>R.G. Sparber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</si>
</sst>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2" borderId="0" xfId="0" applyFill="1"/>
    <xf numFmtId="0" fontId="0" fillId="0" borderId="1" xfId="0" applyBorder="1"/>
    <xf numFmtId="2" fontId="0" fillId="0" borderId="0" xfId="0" applyNumberFormat="1"/>
    <xf numFmtId="49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2" borderId="0" xfId="0" applyFill="1" applyBorder="1"/>
    <xf numFmtId="0" fontId="1" fillId="0" borderId="0" xfId="0" applyFont="1"/>
    <xf numFmtId="11" fontId="0" fillId="0" borderId="0" xfId="0" applyNumberFormat="1"/>
    <xf numFmtId="0" fontId="0" fillId="0" borderId="0" xfId="0" applyFill="1" applyBorder="1" applyAlignment="1">
      <alignment horizontal="center"/>
    </xf>
    <xf numFmtId="49" fontId="1" fillId="0" borderId="0" xfId="0" applyNumberFormat="1" applyFont="1" applyFill="1" applyAlignment="1">
      <alignment horizontal="center" wrapText="1"/>
    </xf>
    <xf numFmtId="0" fontId="2" fillId="0" borderId="0" xfId="0" applyFont="1"/>
    <xf numFmtId="0" fontId="1" fillId="0" borderId="0" xfId="0" applyFont="1" applyBorder="1"/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H3" sqref="H3"/>
    </sheetView>
  </sheetViews>
  <sheetFormatPr defaultRowHeight="15"/>
  <cols>
    <col min="1" max="1" width="8.140625" customWidth="1"/>
    <col min="2" max="2" width="9.28515625" customWidth="1"/>
    <col min="3" max="3" width="6" customWidth="1"/>
    <col min="4" max="4" width="7" customWidth="1"/>
    <col min="5" max="5" width="5.7109375" customWidth="1"/>
    <col min="6" max="6" width="10.28515625" customWidth="1"/>
    <col min="7" max="7" width="6" customWidth="1"/>
    <col min="8" max="8" width="9.7109375" customWidth="1"/>
    <col min="9" max="9" width="7.42578125" customWidth="1"/>
    <col min="10" max="10" width="18.28515625" customWidth="1"/>
  </cols>
  <sheetData>
    <row r="1" spans="1:9" ht="23.25">
      <c r="A1" s="14" t="s">
        <v>0</v>
      </c>
      <c r="H1" s="23">
        <v>42621</v>
      </c>
    </row>
    <row r="2" spans="1:9">
      <c r="H2" t="s">
        <v>37</v>
      </c>
    </row>
    <row r="3" spans="1:9">
      <c r="A3" s="10" t="s">
        <v>1</v>
      </c>
    </row>
    <row r="4" spans="1:9">
      <c r="A4" s="5" t="s">
        <v>2</v>
      </c>
      <c r="B4" s="5"/>
      <c r="C4" s="5"/>
      <c r="D4" s="22" t="s">
        <v>10</v>
      </c>
      <c r="E4" s="5">
        <v>10</v>
      </c>
      <c r="F4" s="5" t="s">
        <v>18</v>
      </c>
    </row>
    <row r="5" spans="1:9">
      <c r="A5" s="5" t="s">
        <v>3</v>
      </c>
      <c r="B5" s="5"/>
      <c r="C5" s="5"/>
      <c r="D5" s="22" t="s">
        <v>11</v>
      </c>
      <c r="E5" s="5">
        <v>7</v>
      </c>
      <c r="F5" s="5" t="s">
        <v>18</v>
      </c>
    </row>
    <row r="6" spans="1:9">
      <c r="A6" s="5" t="s">
        <v>4</v>
      </c>
      <c r="B6" s="5"/>
      <c r="C6" s="5"/>
      <c r="D6" s="22" t="s">
        <v>9</v>
      </c>
      <c r="E6" s="5">
        <v>1</v>
      </c>
      <c r="F6" s="5" t="s">
        <v>19</v>
      </c>
    </row>
    <row r="7" spans="1:9">
      <c r="A7" s="5" t="s">
        <v>5</v>
      </c>
      <c r="B7" s="5"/>
      <c r="C7" s="5"/>
      <c r="D7" s="22" t="s">
        <v>8</v>
      </c>
      <c r="E7" s="5">
        <v>5</v>
      </c>
      <c r="F7" s="5" t="s">
        <v>18</v>
      </c>
    </row>
    <row r="8" spans="1:9">
      <c r="A8" s="5" t="s">
        <v>6</v>
      </c>
      <c r="B8" s="5"/>
      <c r="C8" s="5"/>
      <c r="D8" s="22" t="s">
        <v>7</v>
      </c>
      <c r="E8" s="5">
        <v>0.47</v>
      </c>
      <c r="F8" s="5" t="s">
        <v>18</v>
      </c>
    </row>
    <row r="9" spans="1:9">
      <c r="A9" s="5" t="s">
        <v>16</v>
      </c>
      <c r="B9" s="5"/>
      <c r="C9" s="5"/>
      <c r="D9" s="22" t="s">
        <v>17</v>
      </c>
      <c r="E9" s="5">
        <v>1</v>
      </c>
      <c r="F9" s="5" t="s">
        <v>20</v>
      </c>
    </row>
    <row r="10" spans="1:9" ht="45">
      <c r="A10" s="2" t="s">
        <v>24</v>
      </c>
      <c r="B10" s="2" t="s">
        <v>23</v>
      </c>
      <c r="C10" s="2"/>
      <c r="D10" s="13" t="s">
        <v>25</v>
      </c>
      <c r="E10" s="3"/>
      <c r="F10" s="7" t="s">
        <v>29</v>
      </c>
    </row>
    <row r="11" spans="1:9">
      <c r="A11" s="19" t="s">
        <v>12</v>
      </c>
      <c r="B11" s="20">
        <f>(E4-E7)/E9</f>
        <v>5</v>
      </c>
      <c r="C11" s="3" t="s">
        <v>21</v>
      </c>
      <c r="D11" s="18">
        <v>5.0999999999999996</v>
      </c>
      <c r="E11" s="3" t="s">
        <v>21</v>
      </c>
      <c r="F11" s="12">
        <v>0.1</v>
      </c>
      <c r="G11" s="8" t="s">
        <v>30</v>
      </c>
      <c r="H11" s="6">
        <f>((D14+D13)/(D11+D14+D13))*E4</f>
        <v>4.7314049586776861</v>
      </c>
      <c r="I11" s="1" t="s">
        <v>27</v>
      </c>
    </row>
    <row r="12" spans="1:9">
      <c r="A12" s="19" t="s">
        <v>13</v>
      </c>
      <c r="B12" s="20">
        <f>E8/E6</f>
        <v>0.47</v>
      </c>
      <c r="C12" s="3" t="s">
        <v>22</v>
      </c>
      <c r="D12" s="18">
        <v>0.47</v>
      </c>
      <c r="E12" s="3" t="s">
        <v>22</v>
      </c>
      <c r="F12" s="21">
        <f>E6*E6*D12*2</f>
        <v>0.94</v>
      </c>
      <c r="G12" s="8" t="s">
        <v>30</v>
      </c>
      <c r="H12" s="6">
        <f>(D13*E5)/(D11+D14+D13) - D12*E6</f>
        <v>2.1735537190082754E-2</v>
      </c>
      <c r="I12" t="s">
        <v>28</v>
      </c>
    </row>
    <row r="13" spans="1:9">
      <c r="A13" s="19" t="s">
        <v>14</v>
      </c>
      <c r="B13" s="20">
        <f>E8/((E9)*(E5/E4))</f>
        <v>0.67142857142857149</v>
      </c>
      <c r="C13" s="3" t="s">
        <v>21</v>
      </c>
      <c r="D13" s="18">
        <v>0.68</v>
      </c>
      <c r="E13" s="3" t="s">
        <v>21</v>
      </c>
      <c r="F13" s="19">
        <v>0.1</v>
      </c>
      <c r="G13" s="8" t="s">
        <v>30</v>
      </c>
      <c r="H13" s="11">
        <f>E9*E9*0.000001</f>
        <v>9.9999999999999995E-7</v>
      </c>
    </row>
    <row r="14" spans="1:9">
      <c r="A14" s="19" t="s">
        <v>15</v>
      </c>
      <c r="B14" s="20">
        <f>E7/E9 - B13</f>
        <v>4.3285714285714283</v>
      </c>
      <c r="C14" s="3" t="s">
        <v>21</v>
      </c>
      <c r="D14" s="18">
        <v>3.9</v>
      </c>
      <c r="E14" s="3" t="s">
        <v>21</v>
      </c>
      <c r="F14" s="19">
        <v>0.1</v>
      </c>
      <c r="G14" s="8" t="s">
        <v>30</v>
      </c>
    </row>
    <row r="17" spans="1:6">
      <c r="A17" s="15" t="s">
        <v>26</v>
      </c>
      <c r="B17" s="15"/>
      <c r="C17" s="15"/>
    </row>
    <row r="18" spans="1:6">
      <c r="A18" s="9" t="s">
        <v>31</v>
      </c>
      <c r="B18" s="9"/>
      <c r="C18" s="9" t="str">
        <f>IF(H11&gt;E7,"No, must change resistor values.","Yes.")</f>
        <v>Yes.</v>
      </c>
      <c r="D18" s="4"/>
    </row>
    <row r="19" spans="1:6">
      <c r="A19" s="9" t="s">
        <v>32</v>
      </c>
      <c r="B19" s="9"/>
      <c r="C19" s="9" t="str">
        <f>IF(H12&lt;0,"No, change resistor values..","Yes.")</f>
        <v>Yes.</v>
      </c>
      <c r="D19" s="4"/>
    </row>
    <row r="21" spans="1:6">
      <c r="A21" s="10" t="s">
        <v>33</v>
      </c>
      <c r="B21" s="10"/>
      <c r="C21" s="10"/>
    </row>
    <row r="22" spans="1:6">
      <c r="A22" t="s">
        <v>12</v>
      </c>
      <c r="B22">
        <v>5.0999999999999996</v>
      </c>
      <c r="C22" t="s">
        <v>21</v>
      </c>
      <c r="E22" s="4" t="s">
        <v>34</v>
      </c>
      <c r="F22" s="17">
        <f>B24/(B23*B25)</f>
        <v>0.37097654118930717</v>
      </c>
    </row>
    <row r="23" spans="1:6">
      <c r="A23" t="s">
        <v>13</v>
      </c>
      <c r="B23">
        <v>0.47</v>
      </c>
      <c r="C23" t="s">
        <v>22</v>
      </c>
      <c r="E23" s="4" t="s">
        <v>35</v>
      </c>
      <c r="F23" s="17">
        <f>(1/B23)*((B24/B25)+1)</f>
        <v>2.4986361156573924</v>
      </c>
    </row>
    <row r="24" spans="1:6">
      <c r="A24" t="s">
        <v>14</v>
      </c>
      <c r="B24">
        <v>0.68</v>
      </c>
      <c r="C24" t="s">
        <v>21</v>
      </c>
      <c r="E24" s="4" t="s">
        <v>36</v>
      </c>
      <c r="F24" s="17">
        <f>(B22+B25+B24)/B25</f>
        <v>2.4820512820512821</v>
      </c>
    </row>
    <row r="25" spans="1:6">
      <c r="A25" t="s">
        <v>15</v>
      </c>
      <c r="B25">
        <v>3.9</v>
      </c>
      <c r="C25" t="s">
        <v>21</v>
      </c>
      <c r="F25" s="16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2016-09-08T22:45:17Z</dcterms:created>
  <dcterms:modified xsi:type="dcterms:W3CDTF">2016-09-08T23:48:44Z</dcterms:modified>
</cp:coreProperties>
</file>